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15" windowHeight="10740" activeTab="2"/>
  </bookViews>
  <sheets>
    <sheet name="Sheet1" sheetId="1" r:id="rId1"/>
    <sheet name="Sheet2" sheetId="2" r:id="rId2"/>
    <sheet name="Sheet3" sheetId="3" r:id="rId3"/>
  </sheets>
  <definedNames>
    <definedName name="avgx">'Sheet1'!$B$24</definedName>
    <definedName name="avgy">'Sheet1'!$D$24</definedName>
    <definedName name="nx">'Sheet1'!$B$22</definedName>
    <definedName name="ny">'Sheet1'!$D$22</definedName>
    <definedName name="sumx">'Sheet1'!$B$23</definedName>
    <definedName name="sumy">'Sheet1'!$D$23</definedName>
    <definedName name="varx">'Sheet1'!$F$28</definedName>
    <definedName name="vary">'Sheet1'!$H$28</definedName>
  </definedNames>
  <calcPr fullCalcOnLoad="1"/>
</workbook>
</file>

<file path=xl/sharedStrings.xml><?xml version="1.0" encoding="utf-8"?>
<sst xmlns="http://schemas.openxmlformats.org/spreadsheetml/2006/main" count="80" uniqueCount="27">
  <si>
    <t>t-test example</t>
  </si>
  <si>
    <t>Brand X</t>
  </si>
  <si>
    <t>times in some appropriate unit, e.g. milliseconds</t>
  </si>
  <si>
    <t>We need to calculate the two variances</t>
  </si>
  <si>
    <t>New Brand Y</t>
  </si>
  <si>
    <t>Can we conclude that New Brand Y is faster than Brand X?</t>
  </si>
  <si>
    <t>(yi - avgy)^2</t>
  </si>
  <si>
    <t>avgx</t>
  </si>
  <si>
    <t>avgy</t>
  </si>
  <si>
    <t>varx</t>
  </si>
  <si>
    <t>vary</t>
  </si>
  <si>
    <t>Assume that the two population means are the same, i.e. ux=uy</t>
  </si>
  <si>
    <t>based on Gpoal Kanji, 100 Statistical Tests, p.29</t>
  </si>
  <si>
    <t>Sum of squares divided by (n-1) for the appropriate n (countN1 or countN2)</t>
  </si>
  <si>
    <t>t=(avgx - avgy) / sqrt( (varx/countN1) +(vary/countN2) )</t>
  </si>
  <si>
    <t>nx</t>
  </si>
  <si>
    <t>ny</t>
  </si>
  <si>
    <t>sumx</t>
  </si>
  <si>
    <t>sumy</t>
  </si>
  <si>
    <t>(xi - avgx)^2</t>
  </si>
  <si>
    <t xml:space="preserve">t= </t>
  </si>
  <si>
    <t>v=( (varx/nx+vary/ny)^2 ) / (varx^2/(nx^2*(nx-1)) + vary^2/(ny^2*(ny-1)) )</t>
  </si>
  <si>
    <t xml:space="preserve">v= </t>
  </si>
  <si>
    <t>with that many degrees of freedom, critical value is 1.714</t>
  </si>
  <si>
    <t>Value of t is too small to conclude that Brand X and Brand Y are different</t>
  </si>
  <si>
    <t>t=(avgx - avgy) / sqrt( (varx/nx) +(vary/ny) )</t>
  </si>
  <si>
    <t>The computed t exceeds the critical value, so reject null hypothesis that means are the same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</si>
</sst>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39" sqref="A39"/>
    </sheetView>
  </sheetViews>
  <sheetFormatPr defaultColWidth="9.140625" defaultRowHeight="12.75"/>
  <cols>
    <col min="8" max="8" width="13.140625" style="0" customWidth="1"/>
  </cols>
  <sheetData>
    <row r="1" ht="12.75">
      <c r="A1" t="s">
        <v>0</v>
      </c>
    </row>
    <row r="2" ht="12.75">
      <c r="A2" t="s">
        <v>12</v>
      </c>
    </row>
    <row r="4" ht="12.75">
      <c r="A4" t="s">
        <v>2</v>
      </c>
    </row>
    <row r="5" spans="6:8" ht="12.75">
      <c r="F5" t="s">
        <v>19</v>
      </c>
      <c r="H5" t="s">
        <v>6</v>
      </c>
    </row>
    <row r="6" spans="2:8" ht="12.75">
      <c r="B6" t="s">
        <v>1</v>
      </c>
      <c r="D6" t="s">
        <v>4</v>
      </c>
      <c r="F6" t="s">
        <v>1</v>
      </c>
      <c r="H6" t="s">
        <v>4</v>
      </c>
    </row>
    <row r="7" spans="2:8" ht="12.75">
      <c r="B7">
        <v>31</v>
      </c>
      <c r="D7">
        <v>27</v>
      </c>
      <c r="F7">
        <f aca="true" t="shared" si="0" ref="F7:F20">(B7-avgx)^2</f>
        <v>137.2244897959184</v>
      </c>
      <c r="H7">
        <f aca="true" t="shared" si="1" ref="H7:H18">(D7-avgy)^2</f>
        <v>132.25</v>
      </c>
    </row>
    <row r="8" spans="2:8" ht="12.75">
      <c r="B8">
        <v>41</v>
      </c>
      <c r="D8">
        <v>18</v>
      </c>
      <c r="F8">
        <f t="shared" si="0"/>
        <v>2.938775510204085</v>
      </c>
      <c r="H8">
        <f t="shared" si="1"/>
        <v>420.25</v>
      </c>
    </row>
    <row r="9" spans="2:8" ht="12.75">
      <c r="B9">
        <v>59</v>
      </c>
      <c r="D9">
        <v>28</v>
      </c>
      <c r="F9">
        <f t="shared" si="0"/>
        <v>265.2244897959183</v>
      </c>
      <c r="H9">
        <f t="shared" si="1"/>
        <v>110.25</v>
      </c>
    </row>
    <row r="10" spans="2:8" ht="12.75">
      <c r="B10">
        <v>26</v>
      </c>
      <c r="D10">
        <v>18</v>
      </c>
      <c r="F10">
        <f t="shared" si="0"/>
        <v>279.36734693877554</v>
      </c>
      <c r="H10">
        <f t="shared" si="1"/>
        <v>420.25</v>
      </c>
    </row>
    <row r="11" spans="2:8" ht="12.75">
      <c r="B11">
        <v>15</v>
      </c>
      <c r="D11">
        <v>28</v>
      </c>
      <c r="F11">
        <f t="shared" si="0"/>
        <v>768.0816326530613</v>
      </c>
      <c r="H11">
        <f t="shared" si="1"/>
        <v>110.25</v>
      </c>
    </row>
    <row r="12" spans="2:8" ht="12.75">
      <c r="B12">
        <v>35</v>
      </c>
      <c r="D12">
        <v>45</v>
      </c>
      <c r="F12">
        <f t="shared" si="0"/>
        <v>59.51020408163267</v>
      </c>
      <c r="H12">
        <f t="shared" si="1"/>
        <v>42.25</v>
      </c>
    </row>
    <row r="13" spans="2:8" ht="12.75">
      <c r="B13">
        <v>89</v>
      </c>
      <c r="D13">
        <v>43</v>
      </c>
      <c r="F13">
        <f t="shared" si="0"/>
        <v>2142.3673469387754</v>
      </c>
      <c r="H13">
        <f t="shared" si="1"/>
        <v>20.25</v>
      </c>
    </row>
    <row r="14" spans="2:8" ht="12.75">
      <c r="B14">
        <v>79</v>
      </c>
      <c r="D14">
        <v>23</v>
      </c>
      <c r="F14">
        <f t="shared" si="0"/>
        <v>1316.6530612244896</v>
      </c>
      <c r="H14">
        <f t="shared" si="1"/>
        <v>240.25</v>
      </c>
    </row>
    <row r="15" spans="2:8" ht="12.75">
      <c r="B15">
        <v>32</v>
      </c>
      <c r="D15">
        <v>53</v>
      </c>
      <c r="F15">
        <f t="shared" si="0"/>
        <v>114.79591836734696</v>
      </c>
      <c r="H15">
        <f t="shared" si="1"/>
        <v>210.25</v>
      </c>
    </row>
    <row r="16" spans="2:8" ht="12.75">
      <c r="B16">
        <v>38</v>
      </c>
      <c r="D16">
        <v>68</v>
      </c>
      <c r="F16">
        <f t="shared" si="0"/>
        <v>22.224489795918377</v>
      </c>
      <c r="H16">
        <f t="shared" si="1"/>
        <v>870.25</v>
      </c>
    </row>
    <row r="17" spans="2:8" ht="12.75">
      <c r="B17">
        <v>46</v>
      </c>
      <c r="D17">
        <v>32</v>
      </c>
      <c r="F17">
        <f t="shared" si="0"/>
        <v>10.795918367346932</v>
      </c>
      <c r="H17">
        <f t="shared" si="1"/>
        <v>42.25</v>
      </c>
    </row>
    <row r="18" spans="2:8" ht="12.75">
      <c r="B18">
        <v>26</v>
      </c>
      <c r="D18">
        <v>79</v>
      </c>
      <c r="F18">
        <f t="shared" si="0"/>
        <v>279.36734693877554</v>
      </c>
      <c r="H18">
        <f t="shared" si="1"/>
        <v>1640.25</v>
      </c>
    </row>
    <row r="19" spans="2:6" ht="12.75">
      <c r="B19">
        <v>43</v>
      </c>
      <c r="F19">
        <f t="shared" si="0"/>
        <v>0.08163265306122391</v>
      </c>
    </row>
    <row r="20" spans="2:6" ht="12.75">
      <c r="B20">
        <v>38</v>
      </c>
      <c r="F20">
        <f t="shared" si="0"/>
        <v>22.224489795918377</v>
      </c>
    </row>
    <row r="22" spans="1:4" ht="12.75">
      <c r="A22" t="s">
        <v>15</v>
      </c>
      <c r="B22">
        <f>COUNT(B7:B20)</f>
        <v>14</v>
      </c>
      <c r="C22" t="s">
        <v>16</v>
      </c>
      <c r="D22">
        <f>COUNT(D7:D18)</f>
        <v>12</v>
      </c>
    </row>
    <row r="23" spans="1:4" ht="12.75">
      <c r="A23" t="s">
        <v>17</v>
      </c>
      <c r="B23">
        <f>SUM(B7:B20)</f>
        <v>598</v>
      </c>
      <c r="C23" t="s">
        <v>18</v>
      </c>
      <c r="D23">
        <f>SUM(D7:D18)</f>
        <v>462</v>
      </c>
    </row>
    <row r="24" spans="1:4" ht="12.75">
      <c r="A24" t="s">
        <v>7</v>
      </c>
      <c r="B24">
        <f>sumx/nx</f>
        <v>42.714285714285715</v>
      </c>
      <c r="C24" t="s">
        <v>8</v>
      </c>
      <c r="D24">
        <f>sumy/ny</f>
        <v>38.5</v>
      </c>
    </row>
    <row r="26" ht="12.75">
      <c r="A26" t="s">
        <v>5</v>
      </c>
    </row>
    <row r="28" spans="1:8" ht="12.75">
      <c r="A28" t="s">
        <v>3</v>
      </c>
      <c r="E28" t="s">
        <v>9</v>
      </c>
      <c r="F28">
        <f>SUM(F7:F20)/(nx-1)</f>
        <v>416.9890109890109</v>
      </c>
      <c r="G28" t="s">
        <v>10</v>
      </c>
      <c r="H28">
        <f>SUM(H7:H18)/(ny-1)</f>
        <v>387.1818181818182</v>
      </c>
    </row>
    <row r="29" ht="12.75">
      <c r="A29" t="s">
        <v>13</v>
      </c>
    </row>
    <row r="31" ht="12.75">
      <c r="A31" t="s">
        <v>11</v>
      </c>
    </row>
    <row r="32" ht="12.75">
      <c r="A32" t="s">
        <v>14</v>
      </c>
    </row>
    <row r="33" spans="1:2" ht="12.75">
      <c r="A33" t="s">
        <v>20</v>
      </c>
      <c r="B33">
        <f>(avgx-avgy)/SQRT((varx/nx)+(vary/ny))</f>
        <v>0.5349987903062612</v>
      </c>
    </row>
    <row r="35" ht="12.75">
      <c r="A35" t="s">
        <v>21</v>
      </c>
    </row>
    <row r="36" spans="1:2" ht="12.75">
      <c r="A36" t="s">
        <v>22</v>
      </c>
      <c r="B36">
        <f>((varx/nx+vary/ny)^2)/(varx^2/(nx^2*(nx-1))+vary^2/(ny^2*(ny-1)))</f>
        <v>23.638092447330013</v>
      </c>
    </row>
    <row r="37" ht="12.75">
      <c r="A37" t="s">
        <v>23</v>
      </c>
    </row>
    <row r="38" ht="12.75">
      <c r="A38" t="s">
        <v>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1" sqref="A1:H37"/>
    </sheetView>
  </sheetViews>
  <sheetFormatPr defaultColWidth="9.140625" defaultRowHeight="12.75"/>
  <sheetData>
    <row r="1" ht="12.75">
      <c r="A1" t="s">
        <v>0</v>
      </c>
    </row>
    <row r="2" ht="12.75">
      <c r="A2" t="s">
        <v>12</v>
      </c>
    </row>
    <row r="4" ht="12.75">
      <c r="A4" t="s">
        <v>2</v>
      </c>
    </row>
    <row r="5" spans="6:8" ht="12.75">
      <c r="F5" t="s">
        <v>19</v>
      </c>
      <c r="H5" t="s">
        <v>6</v>
      </c>
    </row>
    <row r="6" spans="2:8" ht="12.75">
      <c r="B6" t="s">
        <v>1</v>
      </c>
      <c r="D6" t="s">
        <v>4</v>
      </c>
      <c r="F6" t="s">
        <v>1</v>
      </c>
      <c r="H6" t="s">
        <v>4</v>
      </c>
    </row>
    <row r="7" spans="2:8" ht="12.75">
      <c r="B7">
        <v>31</v>
      </c>
      <c r="D7">
        <v>21</v>
      </c>
      <c r="F7">
        <f>(B7-$B$24)^2</f>
        <v>137.2244897959184</v>
      </c>
      <c r="H7">
        <f>(D7-$D$24)^2</f>
        <v>0.3402777777777764</v>
      </c>
    </row>
    <row r="8" spans="2:8" ht="12.75">
      <c r="B8">
        <v>41</v>
      </c>
      <c r="D8">
        <v>21</v>
      </c>
      <c r="F8">
        <f aca="true" t="shared" si="0" ref="F8:F20">(B8-$B$24)^2</f>
        <v>2.938775510204085</v>
      </c>
      <c r="H8">
        <f aca="true" t="shared" si="1" ref="H8:H18">(D8-$D$24)^2</f>
        <v>0.3402777777777764</v>
      </c>
    </row>
    <row r="9" spans="2:8" ht="12.75">
      <c r="B9">
        <v>59</v>
      </c>
      <c r="D9">
        <v>21</v>
      </c>
      <c r="F9">
        <f t="shared" si="0"/>
        <v>265.2244897959183</v>
      </c>
      <c r="H9">
        <f t="shared" si="1"/>
        <v>0.3402777777777764</v>
      </c>
    </row>
    <row r="10" spans="2:8" ht="12.75">
      <c r="B10">
        <v>26</v>
      </c>
      <c r="D10">
        <v>22</v>
      </c>
      <c r="F10">
        <f t="shared" si="0"/>
        <v>279.36734693877554</v>
      </c>
      <c r="H10">
        <f t="shared" si="1"/>
        <v>0.1736111111111121</v>
      </c>
    </row>
    <row r="11" spans="2:8" ht="12.75">
      <c r="B11">
        <v>15</v>
      </c>
      <c r="D11">
        <v>21</v>
      </c>
      <c r="F11">
        <f t="shared" si="0"/>
        <v>768.0816326530613</v>
      </c>
      <c r="H11">
        <f t="shared" si="1"/>
        <v>0.3402777777777764</v>
      </c>
    </row>
    <row r="12" spans="2:8" ht="12.75">
      <c r="B12">
        <v>35</v>
      </c>
      <c r="D12">
        <v>21</v>
      </c>
      <c r="F12">
        <f t="shared" si="0"/>
        <v>59.51020408163267</v>
      </c>
      <c r="H12">
        <f t="shared" si="1"/>
        <v>0.3402777777777764</v>
      </c>
    </row>
    <row r="13" spans="2:8" ht="12.75">
      <c r="B13">
        <v>89</v>
      </c>
      <c r="D13">
        <v>22</v>
      </c>
      <c r="F13">
        <f t="shared" si="0"/>
        <v>2142.3673469387754</v>
      </c>
      <c r="H13">
        <f t="shared" si="1"/>
        <v>0.1736111111111121</v>
      </c>
    </row>
    <row r="14" spans="2:8" ht="12.75">
      <c r="B14">
        <v>79</v>
      </c>
      <c r="D14">
        <v>23</v>
      </c>
      <c r="F14">
        <f t="shared" si="0"/>
        <v>1316.6530612244896</v>
      </c>
      <c r="H14">
        <f t="shared" si="1"/>
        <v>2.0069444444444478</v>
      </c>
    </row>
    <row r="15" spans="2:8" ht="12.75">
      <c r="B15">
        <v>32</v>
      </c>
      <c r="D15">
        <v>22</v>
      </c>
      <c r="F15">
        <f t="shared" si="0"/>
        <v>114.79591836734696</v>
      </c>
      <c r="H15">
        <f t="shared" si="1"/>
        <v>0.1736111111111121</v>
      </c>
    </row>
    <row r="16" spans="2:8" ht="12.75">
      <c r="B16">
        <v>38</v>
      </c>
      <c r="D16">
        <v>23</v>
      </c>
      <c r="F16">
        <f t="shared" si="0"/>
        <v>22.224489795918377</v>
      </c>
      <c r="H16">
        <f t="shared" si="1"/>
        <v>2.0069444444444478</v>
      </c>
    </row>
    <row r="17" spans="2:8" ht="12.75">
      <c r="B17">
        <v>46</v>
      </c>
      <c r="D17">
        <v>21</v>
      </c>
      <c r="F17">
        <f t="shared" si="0"/>
        <v>10.795918367346932</v>
      </c>
      <c r="H17">
        <f t="shared" si="1"/>
        <v>0.3402777777777764</v>
      </c>
    </row>
    <row r="18" spans="2:8" ht="12.75">
      <c r="B18">
        <v>26</v>
      </c>
      <c r="D18">
        <v>21</v>
      </c>
      <c r="F18">
        <f t="shared" si="0"/>
        <v>279.36734693877554</v>
      </c>
      <c r="H18">
        <f t="shared" si="1"/>
        <v>0.3402777777777764</v>
      </c>
    </row>
    <row r="19" spans="2:6" ht="12.75">
      <c r="B19">
        <v>43</v>
      </c>
      <c r="F19">
        <f t="shared" si="0"/>
        <v>0.08163265306122391</v>
      </c>
    </row>
    <row r="20" spans="2:6" ht="12.75">
      <c r="B20">
        <v>38</v>
      </c>
      <c r="F20">
        <f t="shared" si="0"/>
        <v>22.224489795918377</v>
      </c>
    </row>
    <row r="22" spans="1:4" ht="12.75">
      <c r="A22" t="s">
        <v>15</v>
      </c>
      <c r="B22">
        <f>COUNT(B7:B20)</f>
        <v>14</v>
      </c>
      <c r="C22" t="s">
        <v>16</v>
      </c>
      <c r="D22">
        <f>COUNT(D7:D18)</f>
        <v>12</v>
      </c>
    </row>
    <row r="23" spans="1:4" ht="12.75">
      <c r="A23" t="s">
        <v>17</v>
      </c>
      <c r="B23">
        <f>SUM(B7:B20)</f>
        <v>598</v>
      </c>
      <c r="C23" t="s">
        <v>18</v>
      </c>
      <c r="D23">
        <f>SUM(D7:D18)</f>
        <v>259</v>
      </c>
    </row>
    <row r="24" spans="1:4" ht="12.75">
      <c r="A24" t="s">
        <v>7</v>
      </c>
      <c r="B24">
        <f>B23/B22</f>
        <v>42.714285714285715</v>
      </c>
      <c r="C24" t="s">
        <v>8</v>
      </c>
      <c r="D24">
        <f>D23/D22</f>
        <v>21.583333333333332</v>
      </c>
    </row>
    <row r="26" ht="12.75">
      <c r="A26" t="s">
        <v>5</v>
      </c>
    </row>
    <row r="28" spans="1:8" ht="12.75">
      <c r="A28" t="s">
        <v>3</v>
      </c>
      <c r="E28" t="s">
        <v>9</v>
      </c>
      <c r="F28">
        <f>SUM(F7:F20)/(nx-1)</f>
        <v>416.9890109890109</v>
      </c>
      <c r="G28" t="s">
        <v>10</v>
      </c>
      <c r="H28">
        <f>SUM(H7:H18)/(ny-1)</f>
        <v>0.6287878787878789</v>
      </c>
    </row>
    <row r="29" ht="12.75">
      <c r="A29" t="s">
        <v>13</v>
      </c>
    </row>
    <row r="31" ht="12.75">
      <c r="A31" t="s">
        <v>11</v>
      </c>
    </row>
    <row r="32" ht="12.75">
      <c r="A32" t="s">
        <v>14</v>
      </c>
    </row>
    <row r="33" spans="1:2" ht="12.75">
      <c r="A33" t="s">
        <v>20</v>
      </c>
      <c r="B33">
        <f>(B24-D24)/SQRT((F28/B22)+(H28/D22))</f>
        <v>3.8684688537149072</v>
      </c>
    </row>
    <row r="35" ht="12.75">
      <c r="A35" t="s">
        <v>21</v>
      </c>
    </row>
    <row r="36" spans="1:2" ht="12.75">
      <c r="A36" t="s">
        <v>22</v>
      </c>
      <c r="B36">
        <f>((varx/nx+vary/ny)^2)/(varx^2/(nx^2*(nx-1))+vary^2/(ny^2*(ny-1)))</f>
        <v>23.638092447330013</v>
      </c>
    </row>
    <row r="37" ht="12.75">
      <c r="A37" t="s">
        <v>23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39" sqref="A39"/>
    </sheetView>
  </sheetViews>
  <sheetFormatPr defaultColWidth="9.140625" defaultRowHeight="12.75"/>
  <sheetData>
    <row r="1" ht="12.75">
      <c r="A1" t="s">
        <v>0</v>
      </c>
    </row>
    <row r="2" ht="12.75">
      <c r="A2" t="s">
        <v>12</v>
      </c>
    </row>
    <row r="4" ht="12.75">
      <c r="A4" t="s">
        <v>2</v>
      </c>
    </row>
    <row r="5" spans="6:8" ht="12.75">
      <c r="F5" t="s">
        <v>19</v>
      </c>
      <c r="H5" t="s">
        <v>6</v>
      </c>
    </row>
    <row r="6" spans="2:8" ht="12.75">
      <c r="B6" t="s">
        <v>1</v>
      </c>
      <c r="D6" t="s">
        <v>4</v>
      </c>
      <c r="F6" t="s">
        <v>1</v>
      </c>
      <c r="H6" t="s">
        <v>4</v>
      </c>
    </row>
    <row r="7" spans="2:8" ht="12.75">
      <c r="B7">
        <v>31</v>
      </c>
      <c r="D7">
        <v>33</v>
      </c>
      <c r="F7">
        <f>(B7-$B$24)^2</f>
        <v>137.2244897959184</v>
      </c>
      <c r="H7">
        <f>(D7-$D$24)^2</f>
        <v>0.0625</v>
      </c>
    </row>
    <row r="8" spans="2:8" ht="12.75">
      <c r="B8">
        <v>41</v>
      </c>
      <c r="D8">
        <v>33</v>
      </c>
      <c r="F8">
        <f aca="true" t="shared" si="0" ref="F8:F20">(B8-$B$24)^2</f>
        <v>2.938775510204085</v>
      </c>
      <c r="H8">
        <f aca="true" t="shared" si="1" ref="H8:H18">(D8-$D$24)^2</f>
        <v>0.0625</v>
      </c>
    </row>
    <row r="9" spans="2:8" ht="12.75">
      <c r="B9">
        <v>59</v>
      </c>
      <c r="D9">
        <v>34</v>
      </c>
      <c r="F9">
        <f t="shared" si="0"/>
        <v>265.2244897959183</v>
      </c>
      <c r="H9">
        <f t="shared" si="1"/>
        <v>0.5625</v>
      </c>
    </row>
    <row r="10" spans="2:8" ht="12.75">
      <c r="B10">
        <v>26</v>
      </c>
      <c r="D10">
        <v>34</v>
      </c>
      <c r="F10">
        <f t="shared" si="0"/>
        <v>279.36734693877554</v>
      </c>
      <c r="H10">
        <f t="shared" si="1"/>
        <v>0.5625</v>
      </c>
    </row>
    <row r="11" spans="2:8" ht="12.75">
      <c r="B11">
        <v>15</v>
      </c>
      <c r="D11">
        <v>32</v>
      </c>
      <c r="F11">
        <f t="shared" si="0"/>
        <v>768.0816326530613</v>
      </c>
      <c r="H11">
        <f t="shared" si="1"/>
        <v>1.5625</v>
      </c>
    </row>
    <row r="12" spans="2:8" ht="12.75">
      <c r="B12">
        <v>35</v>
      </c>
      <c r="D12">
        <v>34</v>
      </c>
      <c r="F12">
        <f t="shared" si="0"/>
        <v>59.51020408163267</v>
      </c>
      <c r="H12">
        <f t="shared" si="1"/>
        <v>0.5625</v>
      </c>
    </row>
    <row r="13" spans="2:8" ht="12.75">
      <c r="B13">
        <v>89</v>
      </c>
      <c r="D13">
        <v>33</v>
      </c>
      <c r="F13">
        <f t="shared" si="0"/>
        <v>2142.3673469387754</v>
      </c>
      <c r="H13">
        <f t="shared" si="1"/>
        <v>0.0625</v>
      </c>
    </row>
    <row r="14" spans="2:8" ht="12.75">
      <c r="B14">
        <v>79</v>
      </c>
      <c r="D14">
        <v>33</v>
      </c>
      <c r="F14">
        <f t="shared" si="0"/>
        <v>1316.6530612244896</v>
      </c>
      <c r="H14">
        <f t="shared" si="1"/>
        <v>0.0625</v>
      </c>
    </row>
    <row r="15" spans="2:8" ht="12.75">
      <c r="B15">
        <v>32</v>
      </c>
      <c r="D15">
        <v>35</v>
      </c>
      <c r="F15">
        <f t="shared" si="0"/>
        <v>114.79591836734696</v>
      </c>
      <c r="H15">
        <f t="shared" si="1"/>
        <v>3.0625</v>
      </c>
    </row>
    <row r="16" spans="2:8" ht="12.75">
      <c r="B16">
        <v>38</v>
      </c>
      <c r="D16">
        <v>33</v>
      </c>
      <c r="F16">
        <f t="shared" si="0"/>
        <v>22.224489795918377</v>
      </c>
      <c r="H16">
        <f t="shared" si="1"/>
        <v>0.0625</v>
      </c>
    </row>
    <row r="17" spans="2:8" ht="12.75">
      <c r="B17">
        <v>46</v>
      </c>
      <c r="D17">
        <v>34</v>
      </c>
      <c r="F17">
        <f t="shared" si="0"/>
        <v>10.795918367346932</v>
      </c>
      <c r="H17">
        <f t="shared" si="1"/>
        <v>0.5625</v>
      </c>
    </row>
    <row r="18" spans="2:8" ht="12.75">
      <c r="B18">
        <v>26</v>
      </c>
      <c r="D18">
        <v>31</v>
      </c>
      <c r="F18">
        <f t="shared" si="0"/>
        <v>279.36734693877554</v>
      </c>
      <c r="H18">
        <f t="shared" si="1"/>
        <v>5.0625</v>
      </c>
    </row>
    <row r="19" spans="2:6" ht="12.75">
      <c r="B19">
        <v>43</v>
      </c>
      <c r="F19">
        <f t="shared" si="0"/>
        <v>0.08163265306122391</v>
      </c>
    </row>
    <row r="20" spans="2:6" ht="12.75">
      <c r="B20">
        <v>38</v>
      </c>
      <c r="F20">
        <f t="shared" si="0"/>
        <v>22.224489795918377</v>
      </c>
    </row>
    <row r="22" spans="1:4" ht="12.75">
      <c r="A22" t="s">
        <v>15</v>
      </c>
      <c r="B22">
        <f>COUNT(B7:B20)</f>
        <v>14</v>
      </c>
      <c r="C22" t="s">
        <v>16</v>
      </c>
      <c r="D22">
        <f>COUNT(D7:D18)</f>
        <v>12</v>
      </c>
    </row>
    <row r="23" spans="1:4" ht="12.75">
      <c r="A23" t="s">
        <v>17</v>
      </c>
      <c r="B23">
        <f>SUM(B7:B20)</f>
        <v>598</v>
      </c>
      <c r="C23" t="s">
        <v>18</v>
      </c>
      <c r="D23">
        <f>SUM(D7:D18)</f>
        <v>399</v>
      </c>
    </row>
    <row r="24" spans="1:4" ht="12.75">
      <c r="A24" t="s">
        <v>7</v>
      </c>
      <c r="B24">
        <f>B23/B22</f>
        <v>42.714285714285715</v>
      </c>
      <c r="C24" t="s">
        <v>8</v>
      </c>
      <c r="D24">
        <f>D23/D22</f>
        <v>33.25</v>
      </c>
    </row>
    <row r="26" ht="12.75">
      <c r="A26" t="s">
        <v>5</v>
      </c>
    </row>
    <row r="28" spans="1:8" ht="12.75">
      <c r="A28" t="s">
        <v>3</v>
      </c>
      <c r="E28" t="s">
        <v>9</v>
      </c>
      <c r="F28">
        <f>SUM(F7:F20)/(nx-1)</f>
        <v>416.9890109890109</v>
      </c>
      <c r="G28" t="s">
        <v>10</v>
      </c>
      <c r="H28">
        <f>SUM(H7:H18)/(ny-1)</f>
        <v>1.1136363636363635</v>
      </c>
    </row>
    <row r="29" ht="12.75">
      <c r="A29" t="s">
        <v>13</v>
      </c>
    </row>
    <row r="31" ht="12.75">
      <c r="A31" t="s">
        <v>11</v>
      </c>
    </row>
    <row r="32" ht="12.75">
      <c r="A32" t="s">
        <v>25</v>
      </c>
    </row>
    <row r="33" spans="1:2" ht="12.75">
      <c r="A33" t="s">
        <v>20</v>
      </c>
      <c r="B33">
        <f>(B24-D24)/SQRT((F28/B22)+(H28/D22))</f>
        <v>1.7314662319155263</v>
      </c>
    </row>
    <row r="35" ht="12.75">
      <c r="A35" t="s">
        <v>21</v>
      </c>
    </row>
    <row r="36" spans="1:2" ht="12.75">
      <c r="A36" t="s">
        <v>22</v>
      </c>
      <c r="B36">
        <f>((varx/nx+vary/ny)^2)/(varx^2/(nx^2*(nx-1))+vary^2/(ny^2*(ny-1)))</f>
        <v>23.638092447330013</v>
      </c>
    </row>
    <row r="37" ht="12.75">
      <c r="A37" t="s">
        <v>23</v>
      </c>
    </row>
    <row r="38" ht="12.75">
      <c r="A38" t="s">
        <v>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UMBC</dc:creator>
  <cp:keywords/>
  <dc:description/>
  <cp:lastModifiedBy>UMBC</cp:lastModifiedBy>
  <dcterms:created xsi:type="dcterms:W3CDTF">2008-04-09T19:11:52Z</dcterms:created>
  <dcterms:modified xsi:type="dcterms:W3CDTF">2008-04-09T20:59:50Z</dcterms:modified>
  <cp:category/>
  <cp:version/>
  <cp:contentType/>
  <cp:contentStatus/>
</cp:coreProperties>
</file>